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FORMATO 5 LDF\"/>
    </mc:Choice>
  </mc:AlternateContent>
  <bookViews>
    <workbookView xWindow="0" yWindow="0" windowWidth="19200" windowHeight="12780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b)'!$B$58</definedName>
    <definedName name="cvbcbvbcvbvc">'[2]Formato 6 b)'!$C$40</definedName>
    <definedName name="cvbcvb">'[2]Formato 6 b)'!$F$39</definedName>
    <definedName name="cvbcvbcbv">'[2]Formato 6 b)'!$D$58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b)'!$C$58</definedName>
    <definedName name="GASTO_E_FIN_04">'[2]Formato 6 b)'!$E$58</definedName>
    <definedName name="GASTO_E_FIN_05">'[2]Formato 6 b)'!$F$58</definedName>
    <definedName name="GASTO_E_FIN_06">'[2]Formato 6 b)'!$G$58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5" i="1"/>
  <c r="G54" i="1" s="1"/>
  <c r="F54" i="1"/>
  <c r="E54" i="1"/>
  <c r="E65" i="1" s="1"/>
  <c r="D54" i="1"/>
  <c r="D65" i="1" s="1"/>
  <c r="C54" i="1"/>
  <c r="B54" i="1"/>
  <c r="G53" i="1"/>
  <c r="G52" i="1"/>
  <c r="G51" i="1"/>
  <c r="G50" i="1"/>
  <c r="G49" i="1"/>
  <c r="G48" i="1"/>
  <c r="G47" i="1"/>
  <c r="G46" i="1"/>
  <c r="G45" i="1"/>
  <c r="F45" i="1"/>
  <c r="F65" i="1" s="1"/>
  <c r="E45" i="1"/>
  <c r="D45" i="1"/>
  <c r="C45" i="1"/>
  <c r="C65" i="1" s="1"/>
  <c r="B45" i="1"/>
  <c r="B65" i="1" s="1"/>
  <c r="G39" i="1"/>
  <c r="G38" i="1"/>
  <c r="G37" i="1" s="1"/>
  <c r="B37" i="1"/>
  <c r="G36" i="1"/>
  <c r="G35" i="1" s="1"/>
  <c r="B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 s="1"/>
  <c r="F16" i="1"/>
  <c r="F41" i="1" s="1"/>
  <c r="F70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G15" i="1"/>
  <c r="G14" i="1"/>
  <c r="G13" i="1"/>
  <c r="G12" i="1"/>
  <c r="G11" i="1"/>
  <c r="G10" i="1"/>
  <c r="G9" i="1"/>
  <c r="G41" i="1" s="1"/>
  <c r="G65" i="1" l="1"/>
  <c r="G70" i="1" s="1"/>
  <c r="G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<sst xmlns="http://schemas.openxmlformats.org/spreadsheetml/2006/main" count="75" uniqueCount="75">
  <si>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</si>
  <si>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</si>
  <si>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</si>
  <si>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30 de septiembre de 2019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</si>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</sst>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M&#201;TRICAS/AREGIONAL/METRICA%20AREGIONAL%202020/BLOQUE%20IV/2019%203er%20Trimestre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10629171971</v>
          </cell>
          <cell r="C9">
            <v>913729337.53999996</v>
          </cell>
          <cell r="D9">
            <v>11542901308.540001</v>
          </cell>
          <cell r="E9">
            <v>7808215931.1499996</v>
          </cell>
          <cell r="F9">
            <v>7683242958.0900002</v>
          </cell>
          <cell r="G9">
            <v>3734685377.3899999</v>
          </cell>
        </row>
        <row r="40">
          <cell r="B40">
            <v>10550591035</v>
          </cell>
          <cell r="C40">
            <v>1145487789.21</v>
          </cell>
          <cell r="D40">
            <v>11696078824.209997</v>
          </cell>
          <cell r="E40">
            <v>8395401854.8000002</v>
          </cell>
          <cell r="F40">
            <v>8390321831.4799995</v>
          </cell>
          <cell r="G40">
            <v>3300676969.4099994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6"/>
  <sheetViews>
    <sheetView tabSelected="1" zoomScale="80" zoomScaleNormal="80" workbookViewId="0">
      <selection activeCell="A4" sqref="A4:G4"/>
    </sheetView>
  </sheetViews>
  <sheetFormatPr baseColWidth="10" defaultColWidth="0" defaultRowHeight="15" zeroHeight="1" x14ac:dyDescent="0.25"/>
  <cols>
    <col min="1" max="1" width="76.7109375" customWidth="1"/>
    <col min="2" max="7" width="20.7109375" customWidth="1"/>
    <col min="8" max="16384" width="11.4257812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1390185879</v>
      </c>
      <c r="C9" s="22">
        <v>0</v>
      </c>
      <c r="D9" s="22">
        <v>1390185879</v>
      </c>
      <c r="E9" s="22">
        <v>1247493461.4400001</v>
      </c>
      <c r="F9" s="22">
        <v>1247493461.4400001</v>
      </c>
      <c r="G9" s="22">
        <f>F9-B9</f>
        <v>-142692417.55999994</v>
      </c>
    </row>
    <row r="10" spans="1:7" x14ac:dyDescent="0.25">
      <c r="A10" s="21" t="s">
        <v>15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ref="G10:G15" si="0">F10-B10</f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17</v>
      </c>
      <c r="B12" s="22">
        <v>454621133</v>
      </c>
      <c r="C12" s="22">
        <v>0</v>
      </c>
      <c r="D12" s="22">
        <v>454621133</v>
      </c>
      <c r="E12" s="22">
        <v>347111957.85000002</v>
      </c>
      <c r="F12" s="22">
        <v>347111957.85000002</v>
      </c>
      <c r="G12" s="22">
        <f t="shared" si="0"/>
        <v>-107509175.14999998</v>
      </c>
    </row>
    <row r="13" spans="1:7" x14ac:dyDescent="0.25">
      <c r="A13" s="21" t="s">
        <v>18</v>
      </c>
      <c r="B13" s="22">
        <v>86971643</v>
      </c>
      <c r="C13" s="22">
        <v>69214753.640000001</v>
      </c>
      <c r="D13" s="22">
        <v>156186396.63999999</v>
      </c>
      <c r="E13" s="22">
        <v>131430876.91</v>
      </c>
      <c r="F13" s="22">
        <v>131430876.91</v>
      </c>
      <c r="G13" s="22">
        <f t="shared" si="0"/>
        <v>44459233.909999996</v>
      </c>
    </row>
    <row r="14" spans="1:7" x14ac:dyDescent="0.25">
      <c r="A14" s="21" t="s">
        <v>19</v>
      </c>
      <c r="B14" s="22">
        <v>52607051</v>
      </c>
      <c r="C14" s="22">
        <v>36546476.850000001</v>
      </c>
      <c r="D14" s="22">
        <v>89153527.849999994</v>
      </c>
      <c r="E14" s="22">
        <v>74017456.129999995</v>
      </c>
      <c r="F14" s="22">
        <v>74017456.129999995</v>
      </c>
      <c r="G14" s="22">
        <f t="shared" si="0"/>
        <v>21410405.129999995</v>
      </c>
    </row>
    <row r="15" spans="1: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0"/>
        <v>0</v>
      </c>
    </row>
    <row r="16" spans="1:7" x14ac:dyDescent="0.25">
      <c r="A16" s="23" t="s">
        <v>21</v>
      </c>
      <c r="B16" s="22">
        <f t="shared" ref="B16:G16" si="1">SUM(B17:B27)</f>
        <v>8493185111</v>
      </c>
      <c r="C16" s="22">
        <f t="shared" si="1"/>
        <v>657924624</v>
      </c>
      <c r="D16" s="22">
        <f t="shared" si="1"/>
        <v>9151109735</v>
      </c>
      <c r="E16" s="22">
        <f t="shared" si="1"/>
        <v>7477464534</v>
      </c>
      <c r="F16" s="22">
        <f t="shared" si="1"/>
        <v>7477464534</v>
      </c>
      <c r="G16" s="22">
        <f t="shared" si="1"/>
        <v>-1015720577</v>
      </c>
    </row>
    <row r="17" spans="1:7" x14ac:dyDescent="0.25">
      <c r="A17" s="24" t="s">
        <v>22</v>
      </c>
      <c r="B17" s="25">
        <v>5034234072</v>
      </c>
      <c r="C17" s="25">
        <v>537193457</v>
      </c>
      <c r="D17" s="25">
        <v>5571427529</v>
      </c>
      <c r="E17" s="25">
        <v>4558816128</v>
      </c>
      <c r="F17" s="25">
        <v>4558816128</v>
      </c>
      <c r="G17" s="25">
        <f>F17-B17</f>
        <v>-475417944</v>
      </c>
    </row>
    <row r="18" spans="1:7" x14ac:dyDescent="0.25">
      <c r="A18" s="24" t="s">
        <v>23</v>
      </c>
      <c r="B18" s="25">
        <v>337047501</v>
      </c>
      <c r="C18" s="25">
        <v>-32407911</v>
      </c>
      <c r="D18" s="25">
        <v>304639590</v>
      </c>
      <c r="E18" s="25">
        <v>277448412</v>
      </c>
      <c r="F18" s="25">
        <v>277448412</v>
      </c>
      <c r="G18" s="25">
        <f t="shared" ref="G18:G27" si="2">F18-B18</f>
        <v>-59599089</v>
      </c>
    </row>
    <row r="19" spans="1:7" x14ac:dyDescent="0.25">
      <c r="A19" s="24" t="s">
        <v>24</v>
      </c>
      <c r="B19" s="25">
        <v>245024484</v>
      </c>
      <c r="C19" s="25">
        <v>1352255</v>
      </c>
      <c r="D19" s="25">
        <v>246376739</v>
      </c>
      <c r="E19" s="25">
        <v>178945280</v>
      </c>
      <c r="F19" s="25">
        <v>178945280</v>
      </c>
      <c r="G19" s="25">
        <f t="shared" si="2"/>
        <v>-66079204</v>
      </c>
    </row>
    <row r="20" spans="1:7" x14ac:dyDescent="0.25">
      <c r="A20" s="24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5">
      <c r="A21" s="24" t="s">
        <v>26</v>
      </c>
      <c r="B21" s="25">
        <v>2058876676</v>
      </c>
      <c r="C21" s="25">
        <v>124335323</v>
      </c>
      <c r="D21" s="25">
        <v>2183211999</v>
      </c>
      <c r="E21" s="25">
        <v>1744222129</v>
      </c>
      <c r="F21" s="25">
        <v>1744222129</v>
      </c>
      <c r="G21" s="25">
        <f t="shared" si="2"/>
        <v>-314654547</v>
      </c>
    </row>
    <row r="22" spans="1:7" x14ac:dyDescent="0.25">
      <c r="A22" s="24" t="s">
        <v>27</v>
      </c>
      <c r="B22" s="25">
        <v>74438096</v>
      </c>
      <c r="C22" s="25">
        <v>4223828</v>
      </c>
      <c r="D22" s="25">
        <v>78661924</v>
      </c>
      <c r="E22" s="25">
        <v>61714458</v>
      </c>
      <c r="F22" s="25">
        <v>61714458</v>
      </c>
      <c r="G22" s="25">
        <f t="shared" si="2"/>
        <v>-12723638</v>
      </c>
    </row>
    <row r="23" spans="1:7" x14ac:dyDescent="0.25">
      <c r="A23" s="24" t="s">
        <v>28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5">
      <c r="A24" s="24" t="s">
        <v>29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5">
      <c r="A25" s="24" t="s">
        <v>30</v>
      </c>
      <c r="B25" s="25">
        <v>191292541</v>
      </c>
      <c r="C25" s="25">
        <v>1</v>
      </c>
      <c r="D25" s="25">
        <v>191292542</v>
      </c>
      <c r="E25" s="25">
        <v>134594238</v>
      </c>
      <c r="F25" s="25">
        <v>134594238</v>
      </c>
      <c r="G25" s="25">
        <f t="shared" si="2"/>
        <v>-56698303</v>
      </c>
    </row>
    <row r="26" spans="1:7" x14ac:dyDescent="0.25">
      <c r="A26" s="24" t="s">
        <v>31</v>
      </c>
      <c r="B26" s="25">
        <v>552271741</v>
      </c>
      <c r="C26" s="25">
        <v>0</v>
      </c>
      <c r="D26" s="25">
        <v>552271741</v>
      </c>
      <c r="E26" s="25">
        <v>498496218</v>
      </c>
      <c r="F26" s="25">
        <v>498496218</v>
      </c>
      <c r="G26" s="25">
        <f t="shared" si="2"/>
        <v>-53775523</v>
      </c>
    </row>
    <row r="27" spans="1:7" x14ac:dyDescent="0.25">
      <c r="A27" s="24" t="s">
        <v>32</v>
      </c>
      <c r="B27" s="25">
        <v>0</v>
      </c>
      <c r="C27" s="25">
        <v>23227671</v>
      </c>
      <c r="D27" s="25">
        <v>23227671</v>
      </c>
      <c r="E27" s="25">
        <v>23227671</v>
      </c>
      <c r="F27" s="25">
        <v>23227671</v>
      </c>
      <c r="G27" s="25">
        <f t="shared" si="2"/>
        <v>23227671</v>
      </c>
    </row>
    <row r="28" spans="1:7" x14ac:dyDescent="0.25">
      <c r="A28" s="21" t="s">
        <v>33</v>
      </c>
      <c r="B28" s="22">
        <f t="shared" ref="B28:G28" si="3">SUM(B29:B33)</f>
        <v>151601154</v>
      </c>
      <c r="C28" s="22">
        <f t="shared" si="3"/>
        <v>22278978</v>
      </c>
      <c r="D28" s="22">
        <f t="shared" si="3"/>
        <v>173880132</v>
      </c>
      <c r="E28" s="22">
        <f t="shared" si="3"/>
        <v>127103896.48999999</v>
      </c>
      <c r="F28" s="22">
        <f t="shared" si="3"/>
        <v>127103896.48999999</v>
      </c>
      <c r="G28" s="22">
        <f t="shared" si="3"/>
        <v>-24497257.510000005</v>
      </c>
    </row>
    <row r="29" spans="1:7" x14ac:dyDescent="0.25">
      <c r="A29" s="24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ref="G29:G34" si="4">F29-B29</f>
        <v>0</v>
      </c>
    </row>
    <row r="30" spans="1:7" x14ac:dyDescent="0.25">
      <c r="A30" s="24" t="s">
        <v>35</v>
      </c>
      <c r="B30" s="25">
        <v>13120416</v>
      </c>
      <c r="C30" s="25">
        <v>0</v>
      </c>
      <c r="D30" s="25">
        <v>13120416</v>
      </c>
      <c r="E30" s="25">
        <v>9840312</v>
      </c>
      <c r="F30" s="25">
        <v>9840312</v>
      </c>
      <c r="G30" s="25">
        <f t="shared" si="4"/>
        <v>-3280104</v>
      </c>
    </row>
    <row r="31" spans="1:7" x14ac:dyDescent="0.25">
      <c r="A31" s="24" t="s">
        <v>36</v>
      </c>
      <c r="B31" s="25">
        <v>40467380</v>
      </c>
      <c r="C31" s="25">
        <v>12342672</v>
      </c>
      <c r="D31" s="25">
        <v>52810052</v>
      </c>
      <c r="E31" s="25">
        <v>32090344</v>
      </c>
      <c r="F31" s="25">
        <v>32090344</v>
      </c>
      <c r="G31" s="25">
        <f t="shared" si="4"/>
        <v>-8377036</v>
      </c>
    </row>
    <row r="32" spans="1:7" x14ac:dyDescent="0.25">
      <c r="A32" s="24" t="s">
        <v>37</v>
      </c>
      <c r="B32" s="25">
        <v>18062670</v>
      </c>
      <c r="C32" s="25">
        <v>9936306</v>
      </c>
      <c r="D32" s="25">
        <v>27998976</v>
      </c>
      <c r="E32" s="25">
        <v>12756750</v>
      </c>
      <c r="F32" s="25">
        <v>12756750</v>
      </c>
      <c r="G32" s="25">
        <f t="shared" si="4"/>
        <v>-5305920</v>
      </c>
    </row>
    <row r="33" spans="1:7" x14ac:dyDescent="0.25">
      <c r="A33" s="24" t="s">
        <v>38</v>
      </c>
      <c r="B33" s="25">
        <v>79950688</v>
      </c>
      <c r="C33" s="25">
        <v>0</v>
      </c>
      <c r="D33" s="25">
        <v>79950688</v>
      </c>
      <c r="E33" s="25">
        <v>72416490.489999995</v>
      </c>
      <c r="F33" s="25">
        <v>72416490.489999995</v>
      </c>
      <c r="G33" s="25">
        <f t="shared" si="4"/>
        <v>-7534197.5100000054</v>
      </c>
    </row>
    <row r="34" spans="1:7" x14ac:dyDescent="0.25">
      <c r="A34" s="21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4"/>
        <v>0</v>
      </c>
    </row>
    <row r="35" spans="1:7" x14ac:dyDescent="0.25">
      <c r="A35" s="21" t="s">
        <v>40</v>
      </c>
      <c r="B35" s="22">
        <f>B36</f>
        <v>0</v>
      </c>
      <c r="C35" s="22">
        <v>1349355.91</v>
      </c>
      <c r="D35" s="22">
        <v>1349355.91</v>
      </c>
      <c r="E35" s="22">
        <v>1349355.91</v>
      </c>
      <c r="F35" s="22">
        <v>1349355.91</v>
      </c>
      <c r="G35" s="22">
        <f>G36</f>
        <v>1349355.91</v>
      </c>
    </row>
    <row r="36" spans="1:7" x14ac:dyDescent="0.25">
      <c r="A36" s="24" t="s">
        <v>41</v>
      </c>
      <c r="B36" s="25">
        <v>0</v>
      </c>
      <c r="C36" s="25">
        <v>1349355.91</v>
      </c>
      <c r="D36" s="25">
        <v>1349355.91</v>
      </c>
      <c r="E36" s="25">
        <v>1349355.91</v>
      </c>
      <c r="F36" s="25">
        <v>1349355.91</v>
      </c>
      <c r="G36" s="25">
        <f>F36-B36</f>
        <v>1349355.91</v>
      </c>
    </row>
    <row r="37" spans="1:7" x14ac:dyDescent="0.25">
      <c r="A37" s="21" t="s">
        <v>42</v>
      </c>
      <c r="B37" s="22">
        <f>B38+B39</f>
        <v>0</v>
      </c>
      <c r="C37" s="22">
        <v>0</v>
      </c>
      <c r="D37" s="22">
        <v>0</v>
      </c>
      <c r="E37" s="22">
        <v>0</v>
      </c>
      <c r="F37" s="22">
        <v>0</v>
      </c>
      <c r="G37" s="22">
        <f>G38+G39</f>
        <v>0</v>
      </c>
    </row>
    <row r="38" spans="1:7" x14ac:dyDescent="0.25">
      <c r="A38" s="24" t="s">
        <v>43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f>F38-B38</f>
        <v>0</v>
      </c>
    </row>
    <row r="39" spans="1:7" x14ac:dyDescent="0.25">
      <c r="A39" s="24" t="s">
        <v>44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f>F39-B39</f>
        <v>0</v>
      </c>
    </row>
    <row r="40" spans="1:7" x14ac:dyDescent="0.25">
      <c r="A40" s="26"/>
      <c r="B40" s="25"/>
      <c r="C40" s="25"/>
      <c r="D40" s="25"/>
      <c r="E40" s="25"/>
      <c r="F40" s="25"/>
      <c r="G40" s="25"/>
    </row>
    <row r="41" spans="1:7" x14ac:dyDescent="0.25">
      <c r="A41" s="27" t="s">
        <v>45</v>
      </c>
      <c r="B41" s="22">
        <f t="shared" ref="B41:G41" si="5">SUM(B9,B10,B11,B12,B13,B14,B15,B16,B28,B34,B35,B37)</f>
        <v>10629171971</v>
      </c>
      <c r="C41" s="22">
        <f t="shared" si="5"/>
        <v>787314188.39999998</v>
      </c>
      <c r="D41" s="22">
        <f t="shared" si="5"/>
        <v>11416486159.4</v>
      </c>
      <c r="E41" s="22">
        <f t="shared" si="5"/>
        <v>9405971538.7299995</v>
      </c>
      <c r="F41" s="22">
        <f t="shared" si="5"/>
        <v>9405971538.7299995</v>
      </c>
      <c r="G41" s="22">
        <f t="shared" si="5"/>
        <v>-1223200432.2699997</v>
      </c>
    </row>
    <row r="42" spans="1:7" x14ac:dyDescent="0.25">
      <c r="A42" s="27" t="s">
        <v>46</v>
      </c>
      <c r="B42" s="28"/>
      <c r="C42" s="28"/>
      <c r="D42" s="28"/>
      <c r="E42" s="28"/>
      <c r="F42" s="28"/>
      <c r="G42" s="29">
        <f>IF(G41&gt;0,G41,0)</f>
        <v>0</v>
      </c>
    </row>
    <row r="43" spans="1:7" x14ac:dyDescent="0.25">
      <c r="A43" s="26"/>
      <c r="B43" s="30"/>
      <c r="C43" s="30"/>
      <c r="D43" s="30"/>
      <c r="E43" s="30"/>
      <c r="F43" s="30"/>
      <c r="G43" s="30"/>
    </row>
    <row r="44" spans="1:7" x14ac:dyDescent="0.25">
      <c r="A44" s="27" t="s">
        <v>47</v>
      </c>
      <c r="B44" s="30"/>
      <c r="C44" s="30"/>
      <c r="D44" s="30"/>
      <c r="E44" s="30"/>
      <c r="F44" s="30"/>
      <c r="G44" s="30"/>
    </row>
    <row r="45" spans="1:7" x14ac:dyDescent="0.25">
      <c r="A45" s="21" t="s">
        <v>48</v>
      </c>
      <c r="B45" s="22">
        <f t="shared" ref="B45:G45" si="6">SUM(B46:B53)</f>
        <v>8513237939</v>
      </c>
      <c r="C45" s="22">
        <f t="shared" si="6"/>
        <v>45778406.25</v>
      </c>
      <c r="D45" s="22">
        <f t="shared" si="6"/>
        <v>8559016345.25</v>
      </c>
      <c r="E45" s="22">
        <f t="shared" si="6"/>
        <v>6164096090.29</v>
      </c>
      <c r="F45" s="22">
        <f t="shared" si="6"/>
        <v>6164096090.29</v>
      </c>
      <c r="G45" s="22">
        <f t="shared" si="6"/>
        <v>-2349141848.71</v>
      </c>
    </row>
    <row r="46" spans="1:7" x14ac:dyDescent="0.25">
      <c r="A46" s="31" t="s">
        <v>49</v>
      </c>
      <c r="B46" s="25">
        <v>4485720279</v>
      </c>
      <c r="C46" s="25">
        <v>0</v>
      </c>
      <c r="D46" s="25">
        <v>4485720279</v>
      </c>
      <c r="E46" s="25">
        <v>3051701359.7800002</v>
      </c>
      <c r="F46" s="25">
        <v>3051701359.7800002</v>
      </c>
      <c r="G46" s="25">
        <f>F46-B46</f>
        <v>-1434018919.2199998</v>
      </c>
    </row>
    <row r="47" spans="1:7" x14ac:dyDescent="0.25">
      <c r="A47" s="31" t="s">
        <v>50</v>
      </c>
      <c r="B47" s="25">
        <v>1631522278</v>
      </c>
      <c r="C47" s="25">
        <v>2942128.25</v>
      </c>
      <c r="D47" s="25">
        <v>1634464406.25</v>
      </c>
      <c r="E47" s="25">
        <v>1123367580.9300001</v>
      </c>
      <c r="F47" s="25">
        <v>1123367580.9300001</v>
      </c>
      <c r="G47" s="25">
        <f t="shared" ref="G47:G53" si="7">F47-B47</f>
        <v>-508154697.06999993</v>
      </c>
    </row>
    <row r="48" spans="1:7" x14ac:dyDescent="0.25">
      <c r="A48" s="31" t="s">
        <v>51</v>
      </c>
      <c r="B48" s="25">
        <v>896698125</v>
      </c>
      <c r="C48" s="25">
        <v>7274681</v>
      </c>
      <c r="D48" s="25">
        <v>903972806</v>
      </c>
      <c r="E48" s="25">
        <v>813575529</v>
      </c>
      <c r="F48" s="25">
        <v>813575529</v>
      </c>
      <c r="G48" s="25">
        <f t="shared" si="7"/>
        <v>-83122596</v>
      </c>
    </row>
    <row r="49" spans="1:7" ht="30" x14ac:dyDescent="0.25">
      <c r="A49" s="31" t="s">
        <v>52</v>
      </c>
      <c r="B49" s="25">
        <v>627231746</v>
      </c>
      <c r="C49" s="25">
        <v>4566266</v>
      </c>
      <c r="D49" s="25">
        <v>631798012</v>
      </c>
      <c r="E49" s="25">
        <v>473848506</v>
      </c>
      <c r="F49" s="25">
        <v>473848506</v>
      </c>
      <c r="G49" s="25">
        <f t="shared" si="7"/>
        <v>-153383240</v>
      </c>
    </row>
    <row r="50" spans="1:7" x14ac:dyDescent="0.25">
      <c r="A50" s="31" t="s">
        <v>53</v>
      </c>
      <c r="B50" s="25">
        <v>373770683</v>
      </c>
      <c r="C50" s="25">
        <v>-614649</v>
      </c>
      <c r="D50" s="25">
        <v>373156034</v>
      </c>
      <c r="E50" s="25">
        <v>279867024</v>
      </c>
      <c r="F50" s="25">
        <v>279867024</v>
      </c>
      <c r="G50" s="25">
        <f t="shared" si="7"/>
        <v>-93903659</v>
      </c>
    </row>
    <row r="51" spans="1:7" x14ac:dyDescent="0.25">
      <c r="A51" s="31" t="s">
        <v>54</v>
      </c>
      <c r="B51" s="25">
        <v>100881733</v>
      </c>
      <c r="C51" s="25">
        <v>0</v>
      </c>
      <c r="D51" s="25">
        <v>100881733</v>
      </c>
      <c r="E51" s="25">
        <v>74802650.579999998</v>
      </c>
      <c r="F51" s="25">
        <v>74802650.579999998</v>
      </c>
      <c r="G51" s="25">
        <f t="shared" si="7"/>
        <v>-26079082.420000002</v>
      </c>
    </row>
    <row r="52" spans="1:7" ht="29.25" customHeight="1" x14ac:dyDescent="0.25">
      <c r="A52" s="32" t="s">
        <v>55</v>
      </c>
      <c r="B52" s="25">
        <v>136808717</v>
      </c>
      <c r="C52" s="25">
        <v>30965515</v>
      </c>
      <c r="D52" s="25">
        <v>167774232</v>
      </c>
      <c r="E52" s="25">
        <v>150996807</v>
      </c>
      <c r="F52" s="25">
        <v>150996807</v>
      </c>
      <c r="G52" s="25">
        <f t="shared" si="7"/>
        <v>14188090</v>
      </c>
    </row>
    <row r="53" spans="1:7" ht="27.75" customHeight="1" x14ac:dyDescent="0.25">
      <c r="A53" s="31" t="s">
        <v>56</v>
      </c>
      <c r="B53" s="25">
        <v>260604378</v>
      </c>
      <c r="C53" s="25">
        <v>644465</v>
      </c>
      <c r="D53" s="25">
        <v>261248843</v>
      </c>
      <c r="E53" s="25">
        <v>195936633</v>
      </c>
      <c r="F53" s="25">
        <v>195936633</v>
      </c>
      <c r="G53" s="25">
        <f t="shared" si="7"/>
        <v>-64667745</v>
      </c>
    </row>
    <row r="54" spans="1:7" x14ac:dyDescent="0.25">
      <c r="A54" s="21" t="s">
        <v>57</v>
      </c>
      <c r="B54" s="22">
        <f t="shared" ref="B54:G54" si="8">SUM(B55:B58)</f>
        <v>1676492096</v>
      </c>
      <c r="C54" s="22">
        <f t="shared" si="8"/>
        <v>958454203.5</v>
      </c>
      <c r="D54" s="22">
        <f t="shared" si="8"/>
        <v>2634946299.5</v>
      </c>
      <c r="E54" s="22">
        <f t="shared" si="8"/>
        <v>2198869742.52</v>
      </c>
      <c r="F54" s="22">
        <f t="shared" si="8"/>
        <v>2198869742.52</v>
      </c>
      <c r="G54" s="22">
        <f t="shared" si="8"/>
        <v>522377646.52000004</v>
      </c>
    </row>
    <row r="55" spans="1:7" x14ac:dyDescent="0.25">
      <c r="A55" s="32" t="s">
        <v>58</v>
      </c>
      <c r="B55" s="25">
        <v>335000000</v>
      </c>
      <c r="C55" s="25">
        <v>0</v>
      </c>
      <c r="D55" s="25">
        <v>335000000</v>
      </c>
      <c r="E55" s="25">
        <v>305953539.83999997</v>
      </c>
      <c r="F55" s="25">
        <v>305953539.83999997</v>
      </c>
      <c r="G55" s="25">
        <f>F55-B55</f>
        <v>-29046460.160000026</v>
      </c>
    </row>
    <row r="56" spans="1:7" x14ac:dyDescent="0.25">
      <c r="A56" s="31" t="s">
        <v>59</v>
      </c>
      <c r="B56" s="25">
        <v>1341492096</v>
      </c>
      <c r="C56" s="25">
        <v>905463400</v>
      </c>
      <c r="D56" s="25">
        <v>2246955496</v>
      </c>
      <c r="E56" s="25">
        <v>1839925399.1800001</v>
      </c>
      <c r="F56" s="25">
        <v>1839925399.1800001</v>
      </c>
      <c r="G56" s="25">
        <f>F56-B56</f>
        <v>498433303.18000007</v>
      </c>
    </row>
    <row r="57" spans="1:7" x14ac:dyDescent="0.25">
      <c r="A57" s="31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>F57-B57</f>
        <v>0</v>
      </c>
    </row>
    <row r="58" spans="1:7" x14ac:dyDescent="0.25">
      <c r="A58" s="32" t="s">
        <v>61</v>
      </c>
      <c r="B58" s="25">
        <v>0</v>
      </c>
      <c r="C58" s="25">
        <v>52990803.5</v>
      </c>
      <c r="D58" s="25">
        <v>52990803.5</v>
      </c>
      <c r="E58" s="25">
        <v>52990803.5</v>
      </c>
      <c r="F58" s="25">
        <v>52990803.5</v>
      </c>
      <c r="G58" s="25">
        <f>F58-B58</f>
        <v>52990803.5</v>
      </c>
    </row>
    <row r="59" spans="1:7" x14ac:dyDescent="0.25">
      <c r="A59" s="21" t="s">
        <v>62</v>
      </c>
      <c r="B59" s="22">
        <f t="shared" ref="B59:G59" si="9">SUM(B60:B61)</f>
        <v>360861000</v>
      </c>
      <c r="C59" s="22">
        <f t="shared" si="9"/>
        <v>0</v>
      </c>
      <c r="D59" s="22">
        <f t="shared" si="9"/>
        <v>360861000</v>
      </c>
      <c r="E59" s="22">
        <f t="shared" si="9"/>
        <v>356297805</v>
      </c>
      <c r="F59" s="22">
        <f t="shared" si="9"/>
        <v>356297805</v>
      </c>
      <c r="G59" s="22">
        <f t="shared" si="9"/>
        <v>-4563195</v>
      </c>
    </row>
    <row r="60" spans="1:7" ht="30" x14ac:dyDescent="0.25">
      <c r="A60" s="31" t="s">
        <v>63</v>
      </c>
      <c r="B60" s="25">
        <v>360861000</v>
      </c>
      <c r="C60" s="25">
        <v>0</v>
      </c>
      <c r="D60" s="25">
        <v>360861000</v>
      </c>
      <c r="E60" s="25">
        <v>356297805</v>
      </c>
      <c r="F60" s="25">
        <v>356297805</v>
      </c>
      <c r="G60" s="25">
        <f>F60-B60</f>
        <v>-4563195</v>
      </c>
    </row>
    <row r="61" spans="1:7" x14ac:dyDescent="0.25">
      <c r="A61" s="31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f>F61-B61</f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F62-B62</f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>F63-B63</f>
        <v>0</v>
      </c>
    </row>
    <row r="64" spans="1:7" x14ac:dyDescent="0.25">
      <c r="A64" s="26"/>
      <c r="B64" s="30"/>
      <c r="C64" s="30"/>
      <c r="D64" s="30"/>
      <c r="E64" s="30"/>
      <c r="F64" s="30"/>
      <c r="G64" s="30"/>
    </row>
    <row r="65" spans="1:7" x14ac:dyDescent="0.25">
      <c r="A65" s="27" t="s">
        <v>67</v>
      </c>
      <c r="B65" s="22">
        <f t="shared" ref="B65:G65" si="10">B45+B54+B59+B62+B63</f>
        <v>10550591035</v>
      </c>
      <c r="C65" s="22">
        <f t="shared" si="10"/>
        <v>1004232609.75</v>
      </c>
      <c r="D65" s="22">
        <f t="shared" si="10"/>
        <v>11554823644.75</v>
      </c>
      <c r="E65" s="22">
        <f t="shared" si="10"/>
        <v>8719263637.8099995</v>
      </c>
      <c r="F65" s="22">
        <f t="shared" si="10"/>
        <v>8719263637.8099995</v>
      </c>
      <c r="G65" s="22">
        <f t="shared" si="10"/>
        <v>-1831327397.1900001</v>
      </c>
    </row>
    <row r="66" spans="1:7" x14ac:dyDescent="0.25">
      <c r="A66" s="26"/>
      <c r="B66" s="30"/>
      <c r="C66" s="30"/>
      <c r="D66" s="30"/>
      <c r="E66" s="30"/>
      <c r="F66" s="30"/>
      <c r="G66" s="30"/>
    </row>
    <row r="67" spans="1:7" x14ac:dyDescent="0.25">
      <c r="A67" s="27" t="s">
        <v>68</v>
      </c>
      <c r="B67" s="22">
        <f t="shared" ref="B67:G67" si="11">B68</f>
        <v>0</v>
      </c>
      <c r="C67" s="22">
        <f t="shared" si="11"/>
        <v>0</v>
      </c>
      <c r="D67" s="22">
        <f t="shared" si="11"/>
        <v>0</v>
      </c>
      <c r="E67" s="22">
        <f t="shared" si="11"/>
        <v>0</v>
      </c>
      <c r="F67" s="22">
        <f t="shared" si="11"/>
        <v>0</v>
      </c>
      <c r="G67" s="22">
        <f t="shared" si="11"/>
        <v>0</v>
      </c>
    </row>
    <row r="68" spans="1:7" x14ac:dyDescent="0.25">
      <c r="A68" s="33" t="s">
        <v>69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>F68-B68</f>
        <v>0</v>
      </c>
    </row>
    <row r="69" spans="1:7" x14ac:dyDescent="0.25">
      <c r="A69" s="26"/>
      <c r="B69" s="30"/>
      <c r="C69" s="30"/>
      <c r="D69" s="30"/>
      <c r="E69" s="30"/>
      <c r="F69" s="30"/>
      <c r="G69" s="30"/>
    </row>
    <row r="70" spans="1:7" x14ac:dyDescent="0.25">
      <c r="A70" s="27" t="s">
        <v>70</v>
      </c>
      <c r="B70" s="22">
        <f t="shared" ref="B70:G70" si="12">B41+B65+B67</f>
        <v>21179763006</v>
      </c>
      <c r="C70" s="22">
        <f t="shared" si="12"/>
        <v>1791546798.1500001</v>
      </c>
      <c r="D70" s="22">
        <f t="shared" si="12"/>
        <v>22971309804.150002</v>
      </c>
      <c r="E70" s="22">
        <f t="shared" si="12"/>
        <v>18125235176.540001</v>
      </c>
      <c r="F70" s="22">
        <f t="shared" si="12"/>
        <v>18125235176.540001</v>
      </c>
      <c r="G70" s="22">
        <f t="shared" si="12"/>
        <v>-3054527829.46</v>
      </c>
    </row>
    <row r="71" spans="1:7" x14ac:dyDescent="0.25">
      <c r="A71" s="26"/>
      <c r="B71" s="30"/>
      <c r="C71" s="30"/>
      <c r="D71" s="30"/>
      <c r="E71" s="30"/>
      <c r="F71" s="30"/>
      <c r="G71" s="30"/>
    </row>
    <row r="72" spans="1:7" x14ac:dyDescent="0.25">
      <c r="A72" s="27" t="s">
        <v>71</v>
      </c>
      <c r="B72" s="30"/>
      <c r="C72" s="30"/>
      <c r="D72" s="30"/>
      <c r="E72" s="30"/>
      <c r="F72" s="30"/>
      <c r="G72" s="30"/>
    </row>
    <row r="73" spans="1:7" ht="30" x14ac:dyDescent="0.25">
      <c r="A73" s="34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5">
      <c r="A74" s="34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x14ac:dyDescent="0.25">
      <c r="A75" s="35" t="s">
        <v>74</v>
      </c>
      <c r="B75" s="22">
        <f t="shared" ref="B75:G75" si="13">B73+B74</f>
        <v>0</v>
      </c>
      <c r="C75" s="22">
        <f t="shared" si="13"/>
        <v>0</v>
      </c>
      <c r="D75" s="22">
        <f t="shared" si="13"/>
        <v>0</v>
      </c>
      <c r="E75" s="22">
        <f t="shared" si="13"/>
        <v>0</v>
      </c>
      <c r="F75" s="22">
        <f t="shared" si="13"/>
        <v>0</v>
      </c>
      <c r="G75" s="22">
        <f t="shared" si="13"/>
        <v>0</v>
      </c>
    </row>
    <row r="76" spans="1:7" x14ac:dyDescent="0.25">
      <c r="A76" s="36"/>
      <c r="B76" s="37"/>
      <c r="C76" s="37"/>
      <c r="D76" s="37"/>
      <c r="E76" s="37"/>
      <c r="F76" s="37"/>
      <c r="G76" s="3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2020-03-24T20:36:57Z</dcterms:created>
  <dcterms:modified xsi:type="dcterms:W3CDTF">2020-03-24T20:37:25Z</dcterms:modified>
</cp:coreProperties>
</file>